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3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'1кв'!$A$1:$E$51</definedName>
    <definedName name="_xlnm.Print_Area" localSheetId="1">'2кв'!$A$1:$E$53</definedName>
    <definedName name="_xlnm.Print_Area" localSheetId="2">'3кв'!$A$1:$E$50</definedName>
    <definedName name="_xlnm.Print_Area" localSheetId="3">'4кв'!$A$1:$E$52</definedName>
    <definedName name="_xlnm.Print_Area" localSheetId="4">отчет!$A$1:$C$41</definedName>
  </definedNames>
  <calcPr calcId="152511"/>
</workbook>
</file>

<file path=xl/calcChain.xml><?xml version="1.0" encoding="utf-8"?>
<calcChain xmlns="http://schemas.openxmlformats.org/spreadsheetml/2006/main">
  <c r="E28" i="26" l="1"/>
  <c r="E27" i="25"/>
  <c r="E28" i="28"/>
  <c r="E26" i="27"/>
  <c r="C11" i="29"/>
  <c r="C6" i="29"/>
  <c r="C23" i="29"/>
  <c r="C17" i="29"/>
  <c r="C21" i="29"/>
  <c r="C20" i="29"/>
  <c r="C19" i="29"/>
  <c r="C16" i="29"/>
  <c r="C14" i="29"/>
  <c r="C15" i="29"/>
  <c r="C13" i="29"/>
  <c r="C10" i="29"/>
  <c r="C9" i="29"/>
  <c r="C8" i="29"/>
  <c r="E26" i="28" l="1"/>
  <c r="C29" i="29"/>
  <c r="C24" i="29"/>
  <c r="E23" i="28"/>
  <c r="E22" i="28"/>
  <c r="B51" i="28" s="1"/>
  <c r="B48" i="27" l="1"/>
  <c r="E23" i="27" l="1"/>
  <c r="E22" i="27"/>
  <c r="B49" i="27" l="1"/>
  <c r="E26" i="26"/>
  <c r="B51" i="26"/>
  <c r="E23" i="26"/>
  <c r="E22" i="26"/>
  <c r="B52" i="26" s="1"/>
  <c r="B49" i="25" l="1"/>
  <c r="E23" i="25" l="1"/>
  <c r="E22" i="25"/>
  <c r="B50" i="25" s="1"/>
  <c r="B51" i="25" l="1"/>
  <c r="B47" i="26" s="1"/>
  <c r="B53" i="26" s="1"/>
  <c r="B44" i="27" s="1"/>
  <c r="B50" i="27" s="1"/>
  <c r="B46" i="28" s="1"/>
  <c r="B52" i="28" s="1"/>
</calcChain>
</file>

<file path=xl/sharedStrings.xml><?xml version="1.0" encoding="utf-8"?>
<sst xmlns="http://schemas.openxmlformats.org/spreadsheetml/2006/main" count="273" uniqueCount="105">
  <si>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</si>
  <si>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</si>
  <si>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</si>
  <si>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</si>
  <si>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</si>
  <si>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</si>
  <si>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</si>
  <si>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</si>
  <si>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</si>
  <si>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</si>
  <si>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</si>
  <si>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</si>
  <si>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</si>
  <si>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</si>
  <si>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</si>
  <si>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</si>
  <si>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</si>
  <si>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</si>
  <si>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</si>
  <si>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</si>
  <si>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</si>
  <si>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</si>
  <si>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</si>
  <si>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</si>
  <si>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ул.Тимирязева, д.29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</si>
  <si>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Тимирязева</t>
    </r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</si>
  <si>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</si>
  <si>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</si>
  <si>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</si>
  <si>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</si>
  <si>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</si>
  <si>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</si>
  <si>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</si>
  <si>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</si>
  <si>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№74 от   01.06.2016 г.</t>
    </r>
  </si>
  <si>
    <t xml:space="preserve">Расходы по содержанию и тек. Ремонту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</si>
  <si>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№15 от 23.04.2018 г.</t>
    </r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</si>
  <si>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</si>
  <si>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Постолатий Наталии Сергеевны </t>
    </r>
  </si>
  <si>
    <t>Заказчик - Собственники МКД, в лице председателя совета МКД Постолатий Н.С.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</si>
  <si>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</si>
  <si>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</si>
  <si>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</si>
  <si>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</si>
  <si>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</si>
  <si>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Общая площадь квартир - 821,7</t>
  </si>
  <si>
    <t>интернет Ростелеком</t>
  </si>
  <si>
    <t>Предъявлено населению 57584,73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</si>
  <si>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</si>
  <si>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</si>
  <si>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</si>
  <si>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</si>
  <si>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2 квартал 2024 года</t>
  </si>
  <si>
    <t>30.06.2024 г.</t>
  </si>
  <si>
    <t>2 квартал</t>
  </si>
  <si>
    <t>Поверка ОДПУ ТЭ</t>
  </si>
  <si>
    <t xml:space="preserve">Демонтаж и заливка бетона участка отмостки </t>
  </si>
  <si>
    <t>июнь</t>
  </si>
  <si>
    <t>ч/ч</t>
  </si>
  <si>
    <t xml:space="preserve">со финансир. Ремонт 2,3 подьездов 37728 </t>
  </si>
  <si>
    <t>за 3 квартал 2024 года</t>
  </si>
  <si>
    <t>30.09.2024 г.</t>
  </si>
  <si>
    <t>3 квартал</t>
  </si>
  <si>
    <t xml:space="preserve">           2. Всего за период с "01" 07 2024 г. по "30" 09  2024 г. выполнено работ (оказано услуг) на общую сумму  сорок пять тысяч шестьсот двадцать девять рубль 00 копеек.</t>
  </si>
  <si>
    <t>Предъявлено населению 62884,71</t>
  </si>
  <si>
    <t>со финансир. Ремонт 2,3 подьездов 56592,0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</si>
  <si>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</si>
  <si>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</si>
  <si>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</si>
  <si>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</si>
  <si>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</si>
  <si>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Начислено всего 201798,4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</si>
  <si>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</si>
  <si>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</si>
  <si>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</si>
  <si>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</si>
  <si>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</si>
  <si>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</si>
  <si>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</si>
  <si>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</si>
  <si>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</si>
  <si>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</si>
  <si>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</si>
  <si>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</si>
  <si>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</si>
  <si>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</si>
  <si>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</si>
  <si>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</si>
  <si>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</si>
  <si>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</si>
  <si>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пер. Тимирязева, д. 29</t>
  </si>
  <si>
    <t>за 4 квартал 2024 года</t>
  </si>
  <si>
    <t>31.12.2024 г.</t>
  </si>
  <si>
    <t>4 квартал</t>
  </si>
  <si>
    <t>Ремонт подъездов (смета)</t>
  </si>
  <si>
    <t>Ремонт перила (кв.14)</t>
  </si>
  <si>
    <t>декабрь</t>
  </si>
  <si>
    <t xml:space="preserve">           2. Всего за период с "01" 10 2024 г. по "31" 12  2024 г. выполнено работ (оказано услуг) на общую сумму сто девяносто восемь тысяч восемь рублей 23 копейки.</t>
  </si>
  <si>
    <t>со финансир. Ремонт 2,3 подьездов 18864,0</t>
  </si>
  <si>
    <t>Оплачено со финансир. ремонт 2,3 подьездов 113184,0</t>
  </si>
  <si>
    <t>Непредвиденные работы 20 ч/ч</t>
  </si>
  <si>
    <t xml:space="preserve">   * Поверка ОДПУ ТЭ</t>
  </si>
  <si>
    <t xml:space="preserve">   * Ремонт подъездов (смета)</t>
  </si>
  <si>
    <t xml:space="preserve">           2. Всего за период с "01" 03 2024 г. по "31" 03  2024 г. выполнено работ (оказано услуг) на общую сумму  сорок две тысячи триста шестьдесят шесть рублей 78 копеек.</t>
  </si>
  <si>
    <t xml:space="preserve">           2. Всего за период с "01" 04 2024 г. по "30" 06  2024 г. выполнено работ (оказано услуг) на общую сумму пятьдесят четыре тысячи четыреста сорок два рубля 90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</si>
</sst>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39" fontId="7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11" fillId="0" borderId="1" xfId="0" applyFont="1" applyBorder="1"/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164" fontId="3" fillId="2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3" fontId="17" fillId="0" borderId="0" xfId="0" applyNumberFormat="1" applyFont="1"/>
    <xf numFmtId="49" fontId="3" fillId="0" borderId="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2" zoomScaleSheetLayoutView="100" workbookViewId="0">
      <selection activeCell="F27" sqref="F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29.2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48</v>
      </c>
      <c r="B3" s="61"/>
      <c r="C3" s="61"/>
      <c r="D3" s="61"/>
      <c r="E3" s="61"/>
    </row>
    <row r="4" spans="1:5" s="1" customFormat="1" ht="15.75" x14ac:dyDescent="0.25">
      <c r="A4" s="23" t="s">
        <v>13</v>
      </c>
      <c r="B4" s="24"/>
      <c r="C4" s="24"/>
      <c r="D4" s="30"/>
      <c r="E4" s="29" t="s">
        <v>49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7" t="s">
        <v>24</v>
      </c>
      <c r="B7" s="57"/>
      <c r="C7" s="57"/>
      <c r="D7" s="57"/>
      <c r="E7" s="57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50" t="s">
        <v>38</v>
      </c>
      <c r="B9" s="50"/>
      <c r="C9" s="50"/>
      <c r="D9" s="50"/>
      <c r="E9" s="50"/>
    </row>
    <row r="10" spans="1:5" ht="23.25" customHeight="1" x14ac:dyDescent="0.25">
      <c r="A10" s="54" t="s">
        <v>14</v>
      </c>
      <c r="B10" s="55"/>
      <c r="C10" s="55"/>
      <c r="D10" s="55"/>
      <c r="E10" s="55"/>
    </row>
    <row r="11" spans="1:5" ht="30" customHeight="1" x14ac:dyDescent="0.25">
      <c r="A11" s="50" t="s">
        <v>36</v>
      </c>
      <c r="B11" s="50"/>
      <c r="C11" s="50"/>
      <c r="D11" s="50"/>
      <c r="E11" s="50"/>
    </row>
    <row r="12" spans="1:5" x14ac:dyDescent="0.25">
      <c r="A12" s="53" t="s">
        <v>15</v>
      </c>
      <c r="B12" s="56"/>
      <c r="C12" s="56"/>
      <c r="D12" s="56"/>
      <c r="E12" s="56"/>
    </row>
    <row r="13" spans="1:5" x14ac:dyDescent="0.25">
      <c r="A13" s="50" t="s">
        <v>22</v>
      </c>
      <c r="B13" s="50"/>
      <c r="C13" s="50"/>
      <c r="D13" s="50"/>
      <c r="E13" s="50"/>
    </row>
    <row r="14" spans="1:5" ht="11.25" customHeight="1" x14ac:dyDescent="0.25">
      <c r="A14" s="53" t="s">
        <v>2</v>
      </c>
      <c r="B14" s="56"/>
      <c r="C14" s="56"/>
      <c r="D14" s="56"/>
      <c r="E14" s="56"/>
    </row>
    <row r="15" spans="1:5" x14ac:dyDescent="0.25">
      <c r="A15" s="50" t="s">
        <v>43</v>
      </c>
      <c r="B15" s="50"/>
      <c r="C15" s="50"/>
      <c r="D15" s="50"/>
      <c r="E15" s="50"/>
    </row>
    <row r="16" spans="1:5" ht="10.5" customHeight="1" x14ac:dyDescent="0.25">
      <c r="A16" s="53" t="s">
        <v>16</v>
      </c>
      <c r="B16" s="56"/>
      <c r="C16" s="56"/>
      <c r="D16" s="56"/>
      <c r="E16" s="56"/>
    </row>
    <row r="17" spans="1:8" ht="30.75" customHeight="1" x14ac:dyDescent="0.25">
      <c r="A17" s="50" t="s">
        <v>17</v>
      </c>
      <c r="B17" s="50"/>
      <c r="C17" s="50"/>
      <c r="D17" s="50"/>
      <c r="E17" s="50"/>
    </row>
    <row r="18" spans="1:8" ht="63.75" customHeight="1" x14ac:dyDescent="0.25">
      <c r="A18" s="50" t="s">
        <v>34</v>
      </c>
      <c r="B18" s="50"/>
      <c r="C18" s="50"/>
      <c r="D18" s="50"/>
      <c r="E18" s="50"/>
    </row>
    <row r="19" spans="1:8" ht="33.75" customHeight="1" x14ac:dyDescent="0.25">
      <c r="A19" s="48" t="s">
        <v>25</v>
      </c>
      <c r="B19" s="48"/>
      <c r="C19" s="48"/>
      <c r="D19" s="48"/>
      <c r="E19" s="48"/>
    </row>
    <row r="20" spans="1:8" x14ac:dyDescent="0.25">
      <c r="A20" s="48"/>
      <c r="B20" s="48"/>
      <c r="C20" s="48"/>
      <c r="D20" s="48"/>
      <c r="E20" s="48"/>
      <c r="F20" s="2">
        <v>821.7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12.48</v>
      </c>
      <c r="E22" s="7">
        <f>D22*F20*G20</f>
        <v>30764.448000000004</v>
      </c>
      <c r="H22" s="15"/>
    </row>
    <row r="23" spans="1:8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10747.836000000001</v>
      </c>
      <c r="H23" s="15"/>
    </row>
    <row r="24" spans="1:8" x14ac:dyDescent="0.25">
      <c r="A24" s="19" t="s">
        <v>27</v>
      </c>
      <c r="B24" s="8" t="s">
        <v>28</v>
      </c>
      <c r="C24" s="20" t="s">
        <v>29</v>
      </c>
      <c r="D24" s="20"/>
      <c r="E24" s="7">
        <v>150</v>
      </c>
      <c r="H24" s="15"/>
    </row>
    <row r="25" spans="1:8" s="33" customFormat="1" ht="60" x14ac:dyDescent="0.25">
      <c r="A25" s="19" t="s">
        <v>50</v>
      </c>
      <c r="B25" s="31" t="s">
        <v>51</v>
      </c>
      <c r="C25" s="20" t="s">
        <v>29</v>
      </c>
      <c r="D25" s="20"/>
      <c r="E25" s="32">
        <v>704.5</v>
      </c>
    </row>
    <row r="26" spans="1:8" x14ac:dyDescent="0.25">
      <c r="A26" s="19"/>
      <c r="B26" s="8"/>
      <c r="C26" s="20"/>
      <c r="D26" s="20"/>
      <c r="E26" s="7"/>
      <c r="H26" s="15"/>
    </row>
    <row r="27" spans="1:8" s="13" customFormat="1" x14ac:dyDescent="0.25">
      <c r="A27" s="9" t="s">
        <v>26</v>
      </c>
      <c r="B27" s="10"/>
      <c r="C27" s="11"/>
      <c r="D27" s="22"/>
      <c r="E27" s="12">
        <f>SUM(E22:E26)</f>
        <v>42366.784000000007</v>
      </c>
    </row>
    <row r="29" spans="1:8" ht="31.5" customHeight="1" x14ac:dyDescent="0.25">
      <c r="A29" s="49" t="s">
        <v>103</v>
      </c>
      <c r="B29" s="49"/>
      <c r="C29" s="49"/>
      <c r="D29" s="49"/>
      <c r="E29" s="49"/>
      <c r="H29" s="2" t="s">
        <v>18</v>
      </c>
    </row>
    <row r="30" spans="1:8" ht="31.5" customHeight="1" x14ac:dyDescent="0.25">
      <c r="A30" s="50" t="s">
        <v>21</v>
      </c>
      <c r="B30" s="50"/>
      <c r="C30" s="50"/>
      <c r="D30" s="50"/>
      <c r="E30" s="50"/>
    </row>
    <row r="31" spans="1:8" x14ac:dyDescent="0.25">
      <c r="A31" s="50" t="s">
        <v>20</v>
      </c>
      <c r="B31" s="50"/>
      <c r="C31" s="50"/>
      <c r="D31" s="50"/>
      <c r="E31" s="50"/>
    </row>
    <row r="32" spans="1:8" ht="30.75" customHeight="1" x14ac:dyDescent="0.25">
      <c r="A32" s="50" t="s">
        <v>30</v>
      </c>
      <c r="B32" s="50"/>
      <c r="C32" s="50"/>
      <c r="D32" s="50"/>
      <c r="E32" s="50"/>
    </row>
    <row r="33" spans="1:6" x14ac:dyDescent="0.25">
      <c r="A33" s="50" t="s">
        <v>18</v>
      </c>
      <c r="B33" s="50"/>
      <c r="C33" s="50"/>
      <c r="D33" s="50"/>
      <c r="E33" s="50"/>
    </row>
    <row r="34" spans="1:6" x14ac:dyDescent="0.25">
      <c r="A34" s="26"/>
      <c r="B34" s="26"/>
      <c r="C34" s="26"/>
      <c r="D34" s="26"/>
      <c r="E34" s="26"/>
    </row>
    <row r="35" spans="1:6" x14ac:dyDescent="0.25">
      <c r="A35" s="26"/>
      <c r="B35" s="26"/>
      <c r="C35" s="26"/>
      <c r="D35" s="26"/>
      <c r="E35" s="26"/>
    </row>
    <row r="36" spans="1:6" x14ac:dyDescent="0.25">
      <c r="A36" s="51" t="s">
        <v>5</v>
      </c>
      <c r="B36" s="51"/>
      <c r="C36" s="51"/>
      <c r="D36" s="51"/>
      <c r="E36" s="51"/>
    </row>
    <row r="37" spans="1:6" x14ac:dyDescent="0.25">
      <c r="A37" s="50" t="s">
        <v>18</v>
      </c>
      <c r="B37" s="50"/>
      <c r="C37" s="50"/>
      <c r="D37" s="50"/>
      <c r="E37" s="50"/>
    </row>
    <row r="38" spans="1:6" x14ac:dyDescent="0.25">
      <c r="A38" s="52" t="s">
        <v>44</v>
      </c>
      <c r="B38" s="52"/>
      <c r="C38" s="52"/>
      <c r="D38" s="52"/>
      <c r="E38" s="52"/>
    </row>
    <row r="39" spans="1:6" x14ac:dyDescent="0.25">
      <c r="B39" s="47" t="s">
        <v>19</v>
      </c>
      <c r="C39" s="47"/>
      <c r="D39" s="47"/>
      <c r="E39" s="5" t="s">
        <v>6</v>
      </c>
    </row>
    <row r="40" spans="1:6" x14ac:dyDescent="0.25">
      <c r="A40" s="27"/>
      <c r="B40" s="27"/>
      <c r="C40" s="27"/>
      <c r="D40" s="27"/>
      <c r="E40" s="27"/>
    </row>
    <row r="41" spans="1:6" x14ac:dyDescent="0.25">
      <c r="A41" s="52" t="s">
        <v>39</v>
      </c>
      <c r="B41" s="52"/>
      <c r="C41" s="52"/>
      <c r="D41" s="52"/>
      <c r="E41" s="52"/>
    </row>
    <row r="42" spans="1:6" x14ac:dyDescent="0.25">
      <c r="B42" s="47" t="s">
        <v>19</v>
      </c>
      <c r="C42" s="47"/>
      <c r="D42" s="47"/>
      <c r="E42" s="5" t="s">
        <v>6</v>
      </c>
    </row>
    <row r="44" spans="1:6" x14ac:dyDescent="0.25">
      <c r="A44" s="2" t="s">
        <v>45</v>
      </c>
    </row>
    <row r="45" spans="1:6" x14ac:dyDescent="0.25">
      <c r="A45" s="13" t="s">
        <v>31</v>
      </c>
    </row>
    <row r="46" spans="1:6" x14ac:dyDescent="0.25">
      <c r="A46" s="13" t="s">
        <v>37</v>
      </c>
      <c r="B46" s="16">
        <v>13432.29</v>
      </c>
    </row>
    <row r="47" spans="1:6" ht="30" x14ac:dyDescent="0.25">
      <c r="A47" s="25" t="s">
        <v>47</v>
      </c>
      <c r="B47" s="17"/>
    </row>
    <row r="48" spans="1:6" x14ac:dyDescent="0.25">
      <c r="A48" s="2" t="s">
        <v>33</v>
      </c>
      <c r="B48" s="17">
        <v>57584.73</v>
      </c>
      <c r="F48" s="21"/>
    </row>
    <row r="49" spans="1:6" x14ac:dyDescent="0.25">
      <c r="A49" s="2" t="s">
        <v>46</v>
      </c>
      <c r="B49" s="17">
        <f>150*3</f>
        <v>450</v>
      </c>
      <c r="F49" s="21"/>
    </row>
    <row r="50" spans="1:6" ht="30" x14ac:dyDescent="0.25">
      <c r="A50" s="25" t="s">
        <v>35</v>
      </c>
      <c r="B50" s="17">
        <f>E27</f>
        <v>42366.784000000007</v>
      </c>
    </row>
    <row r="51" spans="1:6" x14ac:dyDescent="0.25">
      <c r="A51" s="14" t="s">
        <v>32</v>
      </c>
      <c r="B51" s="16">
        <f>B46+B48+B49-B50</f>
        <v>29100.235999999997</v>
      </c>
    </row>
    <row r="54" spans="1:6" x14ac:dyDescent="0.25">
      <c r="B54" s="15"/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9:E29"/>
    <mergeCell ref="A30:E30"/>
    <mergeCell ref="A31:E31"/>
    <mergeCell ref="A32:E32"/>
    <mergeCell ref="A33:E33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2" zoomScaleSheetLayoutView="100" workbookViewId="0">
      <selection activeCell="A33" sqref="A33:E3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29.2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52</v>
      </c>
      <c r="B3" s="61"/>
      <c r="C3" s="61"/>
      <c r="D3" s="61"/>
      <c r="E3" s="61"/>
    </row>
    <row r="4" spans="1:5" s="1" customFormat="1" ht="15.75" x14ac:dyDescent="0.25">
      <c r="A4" s="23" t="s">
        <v>13</v>
      </c>
      <c r="B4" s="24"/>
      <c r="C4" s="24"/>
      <c r="D4" s="30"/>
      <c r="E4" s="29" t="s">
        <v>53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7" t="s">
        <v>24</v>
      </c>
      <c r="B7" s="57"/>
      <c r="C7" s="57"/>
      <c r="D7" s="57"/>
      <c r="E7" s="57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50" t="s">
        <v>38</v>
      </c>
      <c r="B9" s="50"/>
      <c r="C9" s="50"/>
      <c r="D9" s="50"/>
      <c r="E9" s="50"/>
    </row>
    <row r="10" spans="1:5" ht="23.25" customHeight="1" x14ac:dyDescent="0.25">
      <c r="A10" s="54" t="s">
        <v>14</v>
      </c>
      <c r="B10" s="55"/>
      <c r="C10" s="55"/>
      <c r="D10" s="55"/>
      <c r="E10" s="55"/>
    </row>
    <row r="11" spans="1:5" ht="30" customHeight="1" x14ac:dyDescent="0.25">
      <c r="A11" s="50" t="s">
        <v>36</v>
      </c>
      <c r="B11" s="50"/>
      <c r="C11" s="50"/>
      <c r="D11" s="50"/>
      <c r="E11" s="50"/>
    </row>
    <row r="12" spans="1:5" x14ac:dyDescent="0.25">
      <c r="A12" s="53" t="s">
        <v>15</v>
      </c>
      <c r="B12" s="56"/>
      <c r="C12" s="56"/>
      <c r="D12" s="56"/>
      <c r="E12" s="56"/>
    </row>
    <row r="13" spans="1:5" x14ac:dyDescent="0.25">
      <c r="A13" s="50" t="s">
        <v>22</v>
      </c>
      <c r="B13" s="50"/>
      <c r="C13" s="50"/>
      <c r="D13" s="50"/>
      <c r="E13" s="50"/>
    </row>
    <row r="14" spans="1:5" ht="11.25" customHeight="1" x14ac:dyDescent="0.25">
      <c r="A14" s="53" t="s">
        <v>2</v>
      </c>
      <c r="B14" s="56"/>
      <c r="C14" s="56"/>
      <c r="D14" s="56"/>
      <c r="E14" s="56"/>
    </row>
    <row r="15" spans="1:5" x14ac:dyDescent="0.25">
      <c r="A15" s="50" t="s">
        <v>43</v>
      </c>
      <c r="B15" s="50"/>
      <c r="C15" s="50"/>
      <c r="D15" s="50"/>
      <c r="E15" s="50"/>
    </row>
    <row r="16" spans="1:5" ht="10.5" customHeight="1" x14ac:dyDescent="0.25">
      <c r="A16" s="53" t="s">
        <v>16</v>
      </c>
      <c r="B16" s="56"/>
      <c r="C16" s="56"/>
      <c r="D16" s="56"/>
      <c r="E16" s="56"/>
    </row>
    <row r="17" spans="1:8" ht="30.75" customHeight="1" x14ac:dyDescent="0.25">
      <c r="A17" s="50" t="s">
        <v>17</v>
      </c>
      <c r="B17" s="50"/>
      <c r="C17" s="50"/>
      <c r="D17" s="50"/>
      <c r="E17" s="50"/>
    </row>
    <row r="18" spans="1:8" ht="63.75" customHeight="1" x14ac:dyDescent="0.25">
      <c r="A18" s="50" t="s">
        <v>34</v>
      </c>
      <c r="B18" s="50"/>
      <c r="C18" s="50"/>
      <c r="D18" s="50"/>
      <c r="E18" s="50"/>
    </row>
    <row r="19" spans="1:8" ht="33.75" customHeight="1" x14ac:dyDescent="0.25">
      <c r="A19" s="48" t="s">
        <v>25</v>
      </c>
      <c r="B19" s="48"/>
      <c r="C19" s="48"/>
      <c r="D19" s="48"/>
      <c r="E19" s="48"/>
    </row>
    <row r="20" spans="1:8" x14ac:dyDescent="0.25">
      <c r="A20" s="48"/>
      <c r="B20" s="48"/>
      <c r="C20" s="48"/>
      <c r="D20" s="48"/>
      <c r="E20" s="48"/>
      <c r="F20" s="2">
        <v>821.7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12.48</v>
      </c>
      <c r="E22" s="7">
        <f>D22*F20*G20</f>
        <v>30764.448000000004</v>
      </c>
      <c r="H22" s="15"/>
    </row>
    <row r="23" spans="1:8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10747.836000000001</v>
      </c>
      <c r="H23" s="15"/>
    </row>
    <row r="24" spans="1:8" x14ac:dyDescent="0.25">
      <c r="A24" s="19" t="s">
        <v>27</v>
      </c>
      <c r="B24" s="8" t="s">
        <v>54</v>
      </c>
      <c r="C24" s="20" t="s">
        <v>29</v>
      </c>
      <c r="D24" s="20"/>
      <c r="E24" s="7">
        <v>2069.5</v>
      </c>
      <c r="H24" s="15"/>
    </row>
    <row r="25" spans="1:8" s="33" customFormat="1" x14ac:dyDescent="0.25">
      <c r="A25" s="19" t="s">
        <v>55</v>
      </c>
      <c r="B25" s="31" t="s">
        <v>54</v>
      </c>
      <c r="C25" s="20" t="s">
        <v>29</v>
      </c>
      <c r="D25" s="20"/>
      <c r="E25" s="7">
        <v>6700</v>
      </c>
    </row>
    <row r="26" spans="1:8" s="33" customFormat="1" ht="30" x14ac:dyDescent="0.25">
      <c r="A26" s="19" t="s">
        <v>56</v>
      </c>
      <c r="B26" s="31" t="s">
        <v>57</v>
      </c>
      <c r="C26" s="20" t="s">
        <v>58</v>
      </c>
      <c r="D26" s="20">
        <v>16</v>
      </c>
      <c r="E26" s="7">
        <f>D26*260.07</f>
        <v>4161.12</v>
      </c>
    </row>
    <row r="27" spans="1:8" x14ac:dyDescent="0.25">
      <c r="A27" s="19"/>
      <c r="B27" s="8"/>
      <c r="C27" s="20"/>
      <c r="D27" s="20"/>
      <c r="E27" s="7"/>
      <c r="H27" s="15"/>
    </row>
    <row r="28" spans="1:8" s="13" customFormat="1" x14ac:dyDescent="0.25">
      <c r="A28" s="9" t="s">
        <v>26</v>
      </c>
      <c r="B28" s="10"/>
      <c r="C28" s="11"/>
      <c r="D28" s="22"/>
      <c r="E28" s="12">
        <f>SUM(E22:E27)</f>
        <v>54442.90400000001</v>
      </c>
    </row>
    <row r="30" spans="1:8" ht="31.5" customHeight="1" x14ac:dyDescent="0.25">
      <c r="A30" s="49" t="s">
        <v>104</v>
      </c>
      <c r="B30" s="49"/>
      <c r="C30" s="49"/>
      <c r="D30" s="49"/>
      <c r="E30" s="49"/>
      <c r="H30" s="2" t="s">
        <v>18</v>
      </c>
    </row>
    <row r="31" spans="1:8" ht="31.5" customHeight="1" x14ac:dyDescent="0.25">
      <c r="A31" s="50" t="s">
        <v>21</v>
      </c>
      <c r="B31" s="50"/>
      <c r="C31" s="50"/>
      <c r="D31" s="50"/>
      <c r="E31" s="50"/>
    </row>
    <row r="32" spans="1:8" x14ac:dyDescent="0.25">
      <c r="A32" s="50" t="s">
        <v>20</v>
      </c>
      <c r="B32" s="50"/>
      <c r="C32" s="50"/>
      <c r="D32" s="50"/>
      <c r="E32" s="50"/>
    </row>
    <row r="33" spans="1:5" ht="30.75" customHeight="1" x14ac:dyDescent="0.25">
      <c r="A33" s="50" t="s">
        <v>30</v>
      </c>
      <c r="B33" s="50"/>
      <c r="C33" s="50"/>
      <c r="D33" s="50"/>
      <c r="E33" s="50"/>
    </row>
    <row r="34" spans="1:5" x14ac:dyDescent="0.25">
      <c r="A34" s="50" t="s">
        <v>18</v>
      </c>
      <c r="B34" s="50"/>
      <c r="C34" s="50"/>
      <c r="D34" s="50"/>
      <c r="E34" s="50"/>
    </row>
    <row r="35" spans="1:5" x14ac:dyDescent="0.25">
      <c r="A35" s="34"/>
      <c r="B35" s="34"/>
      <c r="C35" s="34"/>
      <c r="D35" s="34"/>
      <c r="E35" s="34"/>
    </row>
    <row r="36" spans="1:5" x14ac:dyDescent="0.25">
      <c r="A36" s="34"/>
      <c r="B36" s="34"/>
      <c r="C36" s="34"/>
      <c r="D36" s="34"/>
      <c r="E36" s="34"/>
    </row>
    <row r="37" spans="1:5" x14ac:dyDescent="0.25">
      <c r="A37" s="51" t="s">
        <v>5</v>
      </c>
      <c r="B37" s="51"/>
      <c r="C37" s="51"/>
      <c r="D37" s="51"/>
      <c r="E37" s="51"/>
    </row>
    <row r="38" spans="1:5" x14ac:dyDescent="0.25">
      <c r="A38" s="50" t="s">
        <v>18</v>
      </c>
      <c r="B38" s="50"/>
      <c r="C38" s="50"/>
      <c r="D38" s="50"/>
      <c r="E38" s="50"/>
    </row>
    <row r="39" spans="1:5" x14ac:dyDescent="0.25">
      <c r="A39" s="52" t="s">
        <v>44</v>
      </c>
      <c r="B39" s="52"/>
      <c r="C39" s="52"/>
      <c r="D39" s="52"/>
      <c r="E39" s="52"/>
    </row>
    <row r="40" spans="1:5" x14ac:dyDescent="0.25">
      <c r="B40" s="47" t="s">
        <v>19</v>
      </c>
      <c r="C40" s="47"/>
      <c r="D40" s="47"/>
      <c r="E40" s="5" t="s">
        <v>6</v>
      </c>
    </row>
    <row r="41" spans="1:5" x14ac:dyDescent="0.25">
      <c r="A41" s="36"/>
      <c r="B41" s="36"/>
      <c r="C41" s="36"/>
      <c r="D41" s="36"/>
      <c r="E41" s="36"/>
    </row>
    <row r="42" spans="1:5" x14ac:dyDescent="0.25">
      <c r="A42" s="52" t="s">
        <v>39</v>
      </c>
      <c r="B42" s="52"/>
      <c r="C42" s="52"/>
      <c r="D42" s="52"/>
      <c r="E42" s="52"/>
    </row>
    <row r="43" spans="1:5" x14ac:dyDescent="0.25">
      <c r="B43" s="47" t="s">
        <v>19</v>
      </c>
      <c r="C43" s="47"/>
      <c r="D43" s="47"/>
      <c r="E43" s="5" t="s">
        <v>6</v>
      </c>
    </row>
    <row r="45" spans="1:5" x14ac:dyDescent="0.25">
      <c r="A45" s="2" t="s">
        <v>45</v>
      </c>
    </row>
    <row r="46" spans="1:5" x14ac:dyDescent="0.25">
      <c r="A46" s="13" t="s">
        <v>31</v>
      </c>
    </row>
    <row r="47" spans="1:5" x14ac:dyDescent="0.25">
      <c r="A47" s="13" t="s">
        <v>37</v>
      </c>
      <c r="B47" s="16">
        <f>'1кв'!B51</f>
        <v>29100.235999999997</v>
      </c>
    </row>
    <row r="48" spans="1:5" ht="30" x14ac:dyDescent="0.25">
      <c r="A48" s="35" t="s">
        <v>47</v>
      </c>
      <c r="B48" s="17"/>
    </row>
    <row r="49" spans="1:6" x14ac:dyDescent="0.25">
      <c r="A49" s="35" t="s">
        <v>33</v>
      </c>
      <c r="B49" s="17">
        <v>57584.73</v>
      </c>
      <c r="F49" s="21"/>
    </row>
    <row r="50" spans="1:6" ht="30" x14ac:dyDescent="0.25">
      <c r="A50" s="35" t="s">
        <v>59</v>
      </c>
      <c r="B50" s="17">
        <v>18864</v>
      </c>
      <c r="F50" s="21"/>
    </row>
    <row r="51" spans="1:6" x14ac:dyDescent="0.25">
      <c r="A51" s="2" t="s">
        <v>46</v>
      </c>
      <c r="B51" s="17">
        <f>150*3</f>
        <v>450</v>
      </c>
      <c r="F51" s="21"/>
    </row>
    <row r="52" spans="1:6" ht="30" x14ac:dyDescent="0.25">
      <c r="A52" s="35" t="s">
        <v>35</v>
      </c>
      <c r="B52" s="17">
        <f>E28</f>
        <v>54442.90400000001</v>
      </c>
    </row>
    <row r="53" spans="1:6" x14ac:dyDescent="0.25">
      <c r="A53" s="14" t="s">
        <v>32</v>
      </c>
      <c r="B53" s="16">
        <f>B47+B49+B51+B50-B52</f>
        <v>51556.061999999991</v>
      </c>
    </row>
    <row r="56" spans="1:6" x14ac:dyDescent="0.25">
      <c r="B56" s="15"/>
    </row>
  </sheetData>
  <mergeCells count="29">
    <mergeCell ref="A38:E38"/>
    <mergeCell ref="A39:E39"/>
    <mergeCell ref="B40:D40"/>
    <mergeCell ref="A42:E42"/>
    <mergeCell ref="B43:D43"/>
    <mergeCell ref="A37:E37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31" zoomScaleSheetLayoutView="100" workbookViewId="0">
      <selection activeCell="E27" sqref="E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29.2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60</v>
      </c>
      <c r="B3" s="61"/>
      <c r="C3" s="61"/>
      <c r="D3" s="61"/>
      <c r="E3" s="61"/>
    </row>
    <row r="4" spans="1:5" s="1" customFormat="1" ht="15.75" x14ac:dyDescent="0.25">
      <c r="A4" s="23" t="s">
        <v>13</v>
      </c>
      <c r="B4" s="24"/>
      <c r="C4" s="24"/>
      <c r="D4" s="30"/>
      <c r="E4" s="29" t="s">
        <v>61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7" t="s">
        <v>24</v>
      </c>
      <c r="B7" s="57"/>
      <c r="C7" s="57"/>
      <c r="D7" s="57"/>
      <c r="E7" s="57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50" t="s">
        <v>38</v>
      </c>
      <c r="B9" s="50"/>
      <c r="C9" s="50"/>
      <c r="D9" s="50"/>
      <c r="E9" s="50"/>
    </row>
    <row r="10" spans="1:5" ht="23.25" customHeight="1" x14ac:dyDescent="0.25">
      <c r="A10" s="54" t="s">
        <v>14</v>
      </c>
      <c r="B10" s="55"/>
      <c r="C10" s="55"/>
      <c r="D10" s="55"/>
      <c r="E10" s="55"/>
    </row>
    <row r="11" spans="1:5" ht="30" customHeight="1" x14ac:dyDescent="0.25">
      <c r="A11" s="50" t="s">
        <v>36</v>
      </c>
      <c r="B11" s="50"/>
      <c r="C11" s="50"/>
      <c r="D11" s="50"/>
      <c r="E11" s="50"/>
    </row>
    <row r="12" spans="1:5" x14ac:dyDescent="0.25">
      <c r="A12" s="53" t="s">
        <v>15</v>
      </c>
      <c r="B12" s="56"/>
      <c r="C12" s="56"/>
      <c r="D12" s="56"/>
      <c r="E12" s="56"/>
    </row>
    <row r="13" spans="1:5" x14ac:dyDescent="0.25">
      <c r="A13" s="50" t="s">
        <v>22</v>
      </c>
      <c r="B13" s="50"/>
      <c r="C13" s="50"/>
      <c r="D13" s="50"/>
      <c r="E13" s="50"/>
    </row>
    <row r="14" spans="1:5" ht="11.25" customHeight="1" x14ac:dyDescent="0.25">
      <c r="A14" s="53" t="s">
        <v>2</v>
      </c>
      <c r="B14" s="56"/>
      <c r="C14" s="56"/>
      <c r="D14" s="56"/>
      <c r="E14" s="56"/>
    </row>
    <row r="15" spans="1:5" x14ac:dyDescent="0.25">
      <c r="A15" s="50" t="s">
        <v>43</v>
      </c>
      <c r="B15" s="50"/>
      <c r="C15" s="50"/>
      <c r="D15" s="50"/>
      <c r="E15" s="50"/>
    </row>
    <row r="16" spans="1:5" ht="10.5" customHeight="1" x14ac:dyDescent="0.25">
      <c r="A16" s="53" t="s">
        <v>16</v>
      </c>
      <c r="B16" s="56"/>
      <c r="C16" s="56"/>
      <c r="D16" s="56"/>
      <c r="E16" s="56"/>
    </row>
    <row r="17" spans="1:8" ht="30.75" customHeight="1" x14ac:dyDescent="0.25">
      <c r="A17" s="50" t="s">
        <v>17</v>
      </c>
      <c r="B17" s="50"/>
      <c r="C17" s="50"/>
      <c r="D17" s="50"/>
      <c r="E17" s="50"/>
    </row>
    <row r="18" spans="1:8" ht="63.75" customHeight="1" x14ac:dyDescent="0.25">
      <c r="A18" s="50" t="s">
        <v>34</v>
      </c>
      <c r="B18" s="50"/>
      <c r="C18" s="50"/>
      <c r="D18" s="50"/>
      <c r="E18" s="50"/>
    </row>
    <row r="19" spans="1:8" ht="33.75" customHeight="1" x14ac:dyDescent="0.25">
      <c r="A19" s="48" t="s">
        <v>25</v>
      </c>
      <c r="B19" s="48"/>
      <c r="C19" s="48"/>
      <c r="D19" s="48"/>
      <c r="E19" s="48"/>
    </row>
    <row r="20" spans="1:8" x14ac:dyDescent="0.25">
      <c r="A20" s="48"/>
      <c r="B20" s="48"/>
      <c r="C20" s="48"/>
      <c r="D20" s="48"/>
      <c r="E20" s="48"/>
      <c r="F20" s="2">
        <v>821.7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13.83</v>
      </c>
      <c r="E22" s="7">
        <f>D22*F20*G20</f>
        <v>34092.332999999999</v>
      </c>
      <c r="H22" s="15"/>
    </row>
    <row r="23" spans="1:8" x14ac:dyDescent="0.25">
      <c r="A23" s="6" t="s">
        <v>41</v>
      </c>
      <c r="B23" s="8" t="s">
        <v>23</v>
      </c>
      <c r="C23" s="3" t="s">
        <v>4</v>
      </c>
      <c r="D23" s="3">
        <v>4.68</v>
      </c>
      <c r="E23" s="7">
        <f>D23*F20*G20</f>
        <v>11536.668</v>
      </c>
      <c r="H23" s="15"/>
    </row>
    <row r="24" spans="1:8" x14ac:dyDescent="0.25">
      <c r="A24" s="19" t="s">
        <v>27</v>
      </c>
      <c r="B24" s="8" t="s">
        <v>62</v>
      </c>
      <c r="C24" s="20" t="s">
        <v>29</v>
      </c>
      <c r="D24" s="20"/>
      <c r="E24" s="7">
        <v>0</v>
      </c>
      <c r="H24" s="15"/>
    </row>
    <row r="25" spans="1:8" x14ac:dyDescent="0.25">
      <c r="A25" s="19"/>
      <c r="B25" s="8"/>
      <c r="C25" s="20"/>
      <c r="D25" s="20"/>
      <c r="E25" s="7"/>
      <c r="H25" s="15"/>
    </row>
    <row r="26" spans="1:8" s="13" customFormat="1" x14ac:dyDescent="0.25">
      <c r="A26" s="9" t="s">
        <v>26</v>
      </c>
      <c r="B26" s="10"/>
      <c r="C26" s="11"/>
      <c r="D26" s="22"/>
      <c r="E26" s="12">
        <f>SUM(E22:E25)</f>
        <v>45629.000999999997</v>
      </c>
    </row>
    <row r="28" spans="1:8" ht="31.5" customHeight="1" x14ac:dyDescent="0.25">
      <c r="A28" s="49" t="s">
        <v>63</v>
      </c>
      <c r="B28" s="49"/>
      <c r="C28" s="49"/>
      <c r="D28" s="49"/>
      <c r="E28" s="49"/>
      <c r="H28" s="2" t="s">
        <v>18</v>
      </c>
    </row>
    <row r="29" spans="1:8" ht="31.5" customHeight="1" x14ac:dyDescent="0.25">
      <c r="A29" s="50" t="s">
        <v>21</v>
      </c>
      <c r="B29" s="50"/>
      <c r="C29" s="50"/>
      <c r="D29" s="50"/>
      <c r="E29" s="50"/>
    </row>
    <row r="30" spans="1:8" x14ac:dyDescent="0.25">
      <c r="A30" s="50" t="s">
        <v>20</v>
      </c>
      <c r="B30" s="50"/>
      <c r="C30" s="50"/>
      <c r="D30" s="50"/>
      <c r="E30" s="50"/>
    </row>
    <row r="31" spans="1:8" ht="30.75" customHeight="1" x14ac:dyDescent="0.25">
      <c r="A31" s="50" t="s">
        <v>30</v>
      </c>
      <c r="B31" s="50"/>
      <c r="C31" s="50"/>
      <c r="D31" s="50"/>
      <c r="E31" s="50"/>
    </row>
    <row r="32" spans="1:8" x14ac:dyDescent="0.25">
      <c r="A32" s="50" t="s">
        <v>18</v>
      </c>
      <c r="B32" s="50"/>
      <c r="C32" s="50"/>
      <c r="D32" s="50"/>
      <c r="E32" s="50"/>
    </row>
    <row r="33" spans="1:6" x14ac:dyDescent="0.25">
      <c r="A33" s="39"/>
      <c r="B33" s="39"/>
      <c r="C33" s="39"/>
      <c r="D33" s="39"/>
      <c r="E33" s="39"/>
    </row>
    <row r="34" spans="1:6" x14ac:dyDescent="0.25">
      <c r="A34" s="51" t="s">
        <v>5</v>
      </c>
      <c r="B34" s="51"/>
      <c r="C34" s="51"/>
      <c r="D34" s="51"/>
      <c r="E34" s="51"/>
    </row>
    <row r="35" spans="1:6" x14ac:dyDescent="0.25">
      <c r="A35" s="50" t="s">
        <v>18</v>
      </c>
      <c r="B35" s="50"/>
      <c r="C35" s="50"/>
      <c r="D35" s="50"/>
      <c r="E35" s="50"/>
    </row>
    <row r="36" spans="1:6" x14ac:dyDescent="0.25">
      <c r="A36" s="52" t="s">
        <v>44</v>
      </c>
      <c r="B36" s="52"/>
      <c r="C36" s="52"/>
      <c r="D36" s="52"/>
      <c r="E36" s="52"/>
    </row>
    <row r="37" spans="1:6" x14ac:dyDescent="0.25">
      <c r="B37" s="47" t="s">
        <v>19</v>
      </c>
      <c r="C37" s="47"/>
      <c r="D37" s="47"/>
      <c r="E37" s="5" t="s">
        <v>6</v>
      </c>
    </row>
    <row r="38" spans="1:6" x14ac:dyDescent="0.25">
      <c r="A38" s="40"/>
      <c r="B38" s="40"/>
      <c r="C38" s="40"/>
      <c r="D38" s="40"/>
      <c r="E38" s="40"/>
    </row>
    <row r="39" spans="1:6" x14ac:dyDescent="0.25">
      <c r="A39" s="52" t="s">
        <v>39</v>
      </c>
      <c r="B39" s="52"/>
      <c r="C39" s="52"/>
      <c r="D39" s="52"/>
      <c r="E39" s="52"/>
    </row>
    <row r="40" spans="1:6" x14ac:dyDescent="0.25">
      <c r="B40" s="47" t="s">
        <v>19</v>
      </c>
      <c r="C40" s="47"/>
      <c r="D40" s="47"/>
      <c r="E40" s="5" t="s">
        <v>6</v>
      </c>
    </row>
    <row r="42" spans="1:6" x14ac:dyDescent="0.25">
      <c r="A42" s="42" t="s">
        <v>45</v>
      </c>
    </row>
    <row r="43" spans="1:6" x14ac:dyDescent="0.25">
      <c r="A43" s="13" t="s">
        <v>31</v>
      </c>
    </row>
    <row r="44" spans="1:6" x14ac:dyDescent="0.25">
      <c r="A44" s="13" t="s">
        <v>37</v>
      </c>
      <c r="B44" s="16">
        <f>'2кв'!B53</f>
        <v>51556.061999999991</v>
      </c>
    </row>
    <row r="45" spans="1:6" ht="18.75" customHeight="1" x14ac:dyDescent="0.25">
      <c r="A45" s="38" t="s">
        <v>64</v>
      </c>
      <c r="B45" s="17"/>
    </row>
    <row r="46" spans="1:6" x14ac:dyDescent="0.25">
      <c r="A46" s="38" t="s">
        <v>33</v>
      </c>
      <c r="B46" s="17">
        <v>61118.05</v>
      </c>
      <c r="F46" s="21"/>
    </row>
    <row r="47" spans="1:6" ht="30" x14ac:dyDescent="0.25">
      <c r="A47" s="38" t="s">
        <v>65</v>
      </c>
      <c r="B47" s="17">
        <v>56592</v>
      </c>
      <c r="F47" s="21"/>
    </row>
    <row r="48" spans="1:6" x14ac:dyDescent="0.25">
      <c r="A48" s="2" t="s">
        <v>46</v>
      </c>
      <c r="B48" s="17">
        <f>150*2</f>
        <v>300</v>
      </c>
      <c r="F48" s="21"/>
    </row>
    <row r="49" spans="1:2" ht="30" x14ac:dyDescent="0.25">
      <c r="A49" s="38" t="s">
        <v>35</v>
      </c>
      <c r="B49" s="17">
        <f>E26</f>
        <v>45629.000999999997</v>
      </c>
    </row>
    <row r="50" spans="1:2" x14ac:dyDescent="0.25">
      <c r="A50" s="14" t="s">
        <v>32</v>
      </c>
      <c r="B50" s="16">
        <f>B44+B46+B48+B47-B49</f>
        <v>123937.111</v>
      </c>
    </row>
    <row r="53" spans="1:2" x14ac:dyDescent="0.25">
      <c r="B53" s="15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zoomScaleSheetLayoutView="100" workbookViewId="0">
      <selection activeCell="E29" sqref="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29.2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91</v>
      </c>
      <c r="B3" s="61"/>
      <c r="C3" s="61"/>
      <c r="D3" s="61"/>
      <c r="E3" s="61"/>
    </row>
    <row r="4" spans="1:5" s="1" customFormat="1" ht="15.75" x14ac:dyDescent="0.25">
      <c r="A4" s="23" t="s">
        <v>13</v>
      </c>
      <c r="B4" s="24"/>
      <c r="C4" s="24"/>
      <c r="D4" s="30"/>
      <c r="E4" s="29" t="s">
        <v>92</v>
      </c>
    </row>
    <row r="5" spans="1:5" x14ac:dyDescent="0.25">
      <c r="A5" s="46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7" t="s">
        <v>24</v>
      </c>
      <c r="B7" s="57"/>
      <c r="C7" s="57"/>
      <c r="D7" s="57"/>
      <c r="E7" s="57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50" t="s">
        <v>38</v>
      </c>
      <c r="B9" s="50"/>
      <c r="C9" s="50"/>
      <c r="D9" s="50"/>
      <c r="E9" s="50"/>
    </row>
    <row r="10" spans="1:5" ht="23.25" customHeight="1" x14ac:dyDescent="0.25">
      <c r="A10" s="54" t="s">
        <v>14</v>
      </c>
      <c r="B10" s="55"/>
      <c r="C10" s="55"/>
      <c r="D10" s="55"/>
      <c r="E10" s="55"/>
    </row>
    <row r="11" spans="1:5" ht="30" customHeight="1" x14ac:dyDescent="0.25">
      <c r="A11" s="50" t="s">
        <v>36</v>
      </c>
      <c r="B11" s="50"/>
      <c r="C11" s="50"/>
      <c r="D11" s="50"/>
      <c r="E11" s="50"/>
    </row>
    <row r="12" spans="1:5" x14ac:dyDescent="0.25">
      <c r="A12" s="53" t="s">
        <v>15</v>
      </c>
      <c r="B12" s="56"/>
      <c r="C12" s="56"/>
      <c r="D12" s="56"/>
      <c r="E12" s="56"/>
    </row>
    <row r="13" spans="1:5" x14ac:dyDescent="0.25">
      <c r="A13" s="50" t="s">
        <v>22</v>
      </c>
      <c r="B13" s="50"/>
      <c r="C13" s="50"/>
      <c r="D13" s="50"/>
      <c r="E13" s="50"/>
    </row>
    <row r="14" spans="1:5" ht="11.25" customHeight="1" x14ac:dyDescent="0.25">
      <c r="A14" s="53" t="s">
        <v>2</v>
      </c>
      <c r="B14" s="56"/>
      <c r="C14" s="56"/>
      <c r="D14" s="56"/>
      <c r="E14" s="56"/>
    </row>
    <row r="15" spans="1:5" x14ac:dyDescent="0.25">
      <c r="A15" s="50" t="s">
        <v>43</v>
      </c>
      <c r="B15" s="50"/>
      <c r="C15" s="50"/>
      <c r="D15" s="50"/>
      <c r="E15" s="50"/>
    </row>
    <row r="16" spans="1:5" ht="10.5" customHeight="1" x14ac:dyDescent="0.25">
      <c r="A16" s="53" t="s">
        <v>16</v>
      </c>
      <c r="B16" s="56"/>
      <c r="C16" s="56"/>
      <c r="D16" s="56"/>
      <c r="E16" s="56"/>
    </row>
    <row r="17" spans="1:8" ht="30.75" customHeight="1" x14ac:dyDescent="0.25">
      <c r="A17" s="50" t="s">
        <v>17</v>
      </c>
      <c r="B17" s="50"/>
      <c r="C17" s="50"/>
      <c r="D17" s="50"/>
      <c r="E17" s="50"/>
    </row>
    <row r="18" spans="1:8" ht="63.75" customHeight="1" x14ac:dyDescent="0.25">
      <c r="A18" s="50" t="s">
        <v>34</v>
      </c>
      <c r="B18" s="50"/>
      <c r="C18" s="50"/>
      <c r="D18" s="50"/>
      <c r="E18" s="50"/>
    </row>
    <row r="19" spans="1:8" ht="33.75" customHeight="1" x14ac:dyDescent="0.25">
      <c r="A19" s="48" t="s">
        <v>25</v>
      </c>
      <c r="B19" s="48"/>
      <c r="C19" s="48"/>
      <c r="D19" s="48"/>
      <c r="E19" s="48"/>
    </row>
    <row r="20" spans="1:8" x14ac:dyDescent="0.25">
      <c r="A20" s="48"/>
      <c r="B20" s="48"/>
      <c r="C20" s="48"/>
      <c r="D20" s="48"/>
      <c r="E20" s="48"/>
      <c r="F20" s="2">
        <v>821.7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13.83</v>
      </c>
      <c r="E22" s="7">
        <f>D22*F20*G20</f>
        <v>34092.332999999999</v>
      </c>
      <c r="H22" s="15"/>
    </row>
    <row r="23" spans="1:8" x14ac:dyDescent="0.25">
      <c r="A23" s="6" t="s">
        <v>41</v>
      </c>
      <c r="B23" s="8" t="s">
        <v>23</v>
      </c>
      <c r="C23" s="3" t="s">
        <v>4</v>
      </c>
      <c r="D23" s="3">
        <v>4.68</v>
      </c>
      <c r="E23" s="7">
        <f>D23*F20*G20</f>
        <v>11536.668</v>
      </c>
      <c r="H23" s="15"/>
    </row>
    <row r="24" spans="1:8" x14ac:dyDescent="0.25">
      <c r="A24" s="19" t="s">
        <v>27</v>
      </c>
      <c r="B24" s="8" t="s">
        <v>93</v>
      </c>
      <c r="C24" s="20" t="s">
        <v>29</v>
      </c>
      <c r="D24" s="20"/>
      <c r="E24" s="7">
        <v>1395.46</v>
      </c>
      <c r="H24" s="15"/>
    </row>
    <row r="25" spans="1:8" x14ac:dyDescent="0.25">
      <c r="A25" s="19" t="s">
        <v>94</v>
      </c>
      <c r="B25" s="8" t="s">
        <v>96</v>
      </c>
      <c r="C25" s="20" t="s">
        <v>29</v>
      </c>
      <c r="D25" s="20"/>
      <c r="E25" s="7">
        <v>149838.81</v>
      </c>
      <c r="H25" s="15"/>
    </row>
    <row r="26" spans="1:8" x14ac:dyDescent="0.25">
      <c r="A26" s="19" t="s">
        <v>95</v>
      </c>
      <c r="B26" s="8" t="s">
        <v>96</v>
      </c>
      <c r="C26" s="20" t="s">
        <v>58</v>
      </c>
      <c r="D26" s="20">
        <v>4</v>
      </c>
      <c r="E26" s="7">
        <f>D26*286.24</f>
        <v>1144.96</v>
      </c>
      <c r="H26" s="15"/>
    </row>
    <row r="27" spans="1:8" x14ac:dyDescent="0.25">
      <c r="A27" s="19"/>
      <c r="B27" s="8"/>
      <c r="C27" s="20"/>
      <c r="D27" s="20"/>
      <c r="E27" s="7"/>
      <c r="H27" s="15"/>
    </row>
    <row r="28" spans="1:8" s="13" customFormat="1" x14ac:dyDescent="0.25">
      <c r="A28" s="9" t="s">
        <v>26</v>
      </c>
      <c r="B28" s="10"/>
      <c r="C28" s="11"/>
      <c r="D28" s="22"/>
      <c r="E28" s="12">
        <f>SUM(E22:E27)</f>
        <v>198008.231</v>
      </c>
    </row>
    <row r="30" spans="1:8" ht="31.5" customHeight="1" x14ac:dyDescent="0.25">
      <c r="A30" s="49" t="s">
        <v>97</v>
      </c>
      <c r="B30" s="49"/>
      <c r="C30" s="49"/>
      <c r="D30" s="49"/>
      <c r="E30" s="49"/>
      <c r="H30" s="2" t="s">
        <v>18</v>
      </c>
    </row>
    <row r="31" spans="1:8" ht="31.5" customHeight="1" x14ac:dyDescent="0.25">
      <c r="A31" s="50" t="s">
        <v>21</v>
      </c>
      <c r="B31" s="50"/>
      <c r="C31" s="50"/>
      <c r="D31" s="50"/>
      <c r="E31" s="50"/>
    </row>
    <row r="32" spans="1:8" x14ac:dyDescent="0.25">
      <c r="A32" s="50" t="s">
        <v>20</v>
      </c>
      <c r="B32" s="50"/>
      <c r="C32" s="50"/>
      <c r="D32" s="50"/>
      <c r="E32" s="50"/>
    </row>
    <row r="33" spans="1:6" ht="30.75" customHeight="1" x14ac:dyDescent="0.25">
      <c r="A33" s="50" t="s">
        <v>30</v>
      </c>
      <c r="B33" s="50"/>
      <c r="C33" s="50"/>
      <c r="D33" s="50"/>
      <c r="E33" s="50"/>
    </row>
    <row r="34" spans="1:6" x14ac:dyDescent="0.25">
      <c r="A34" s="50" t="s">
        <v>18</v>
      </c>
      <c r="B34" s="50"/>
      <c r="C34" s="50"/>
      <c r="D34" s="50"/>
      <c r="E34" s="50"/>
    </row>
    <row r="35" spans="1:6" x14ac:dyDescent="0.25">
      <c r="A35" s="43"/>
      <c r="B35" s="43"/>
      <c r="C35" s="43"/>
      <c r="D35" s="43"/>
      <c r="E35" s="43"/>
    </row>
    <row r="36" spans="1:6" x14ac:dyDescent="0.25">
      <c r="A36" s="51" t="s">
        <v>5</v>
      </c>
      <c r="B36" s="51"/>
      <c r="C36" s="51"/>
      <c r="D36" s="51"/>
      <c r="E36" s="51"/>
    </row>
    <row r="37" spans="1:6" x14ac:dyDescent="0.25">
      <c r="A37" s="50" t="s">
        <v>18</v>
      </c>
      <c r="B37" s="50"/>
      <c r="C37" s="50"/>
      <c r="D37" s="50"/>
      <c r="E37" s="50"/>
    </row>
    <row r="38" spans="1:6" x14ac:dyDescent="0.25">
      <c r="A38" s="52" t="s">
        <v>44</v>
      </c>
      <c r="B38" s="52"/>
      <c r="C38" s="52"/>
      <c r="D38" s="52"/>
      <c r="E38" s="52"/>
    </row>
    <row r="39" spans="1:6" x14ac:dyDescent="0.25">
      <c r="B39" s="47" t="s">
        <v>19</v>
      </c>
      <c r="C39" s="47"/>
      <c r="D39" s="47"/>
      <c r="E39" s="5" t="s">
        <v>6</v>
      </c>
    </row>
    <row r="40" spans="1:6" x14ac:dyDescent="0.25">
      <c r="A40" s="45"/>
      <c r="B40" s="45"/>
      <c r="C40" s="45"/>
      <c r="D40" s="45"/>
      <c r="E40" s="45"/>
    </row>
    <row r="41" spans="1:6" x14ac:dyDescent="0.25">
      <c r="A41" s="52" t="s">
        <v>39</v>
      </c>
      <c r="B41" s="52"/>
      <c r="C41" s="52"/>
      <c r="D41" s="52"/>
      <c r="E41" s="52"/>
    </row>
    <row r="42" spans="1:6" x14ac:dyDescent="0.25">
      <c r="B42" s="47" t="s">
        <v>19</v>
      </c>
      <c r="C42" s="47"/>
      <c r="D42" s="47"/>
      <c r="E42" s="5" t="s">
        <v>6</v>
      </c>
    </row>
    <row r="44" spans="1:6" x14ac:dyDescent="0.25">
      <c r="A44" s="42" t="s">
        <v>45</v>
      </c>
    </row>
    <row r="45" spans="1:6" x14ac:dyDescent="0.25">
      <c r="A45" s="13" t="s">
        <v>31</v>
      </c>
    </row>
    <row r="46" spans="1:6" x14ac:dyDescent="0.25">
      <c r="A46" s="13" t="s">
        <v>37</v>
      </c>
      <c r="B46" s="16">
        <f>'3кв'!B50</f>
        <v>123937.111</v>
      </c>
    </row>
    <row r="47" spans="1:6" ht="18.75" customHeight="1" x14ac:dyDescent="0.25">
      <c r="A47" s="44" t="s">
        <v>64</v>
      </c>
      <c r="B47" s="17"/>
    </row>
    <row r="48" spans="1:6" x14ac:dyDescent="0.25">
      <c r="A48" s="44" t="s">
        <v>33</v>
      </c>
      <c r="B48" s="17">
        <v>62884.71</v>
      </c>
      <c r="F48" s="21"/>
    </row>
    <row r="49" spans="1:6" ht="30" x14ac:dyDescent="0.25">
      <c r="A49" s="44" t="s">
        <v>98</v>
      </c>
      <c r="B49" s="17">
        <v>37728</v>
      </c>
      <c r="F49" s="21"/>
    </row>
    <row r="50" spans="1:6" x14ac:dyDescent="0.25">
      <c r="B50" s="17"/>
      <c r="F50" s="21"/>
    </row>
    <row r="51" spans="1:6" ht="30" x14ac:dyDescent="0.25">
      <c r="A51" s="44" t="s">
        <v>35</v>
      </c>
      <c r="B51" s="17">
        <f>E28</f>
        <v>198008.231</v>
      </c>
    </row>
    <row r="52" spans="1:6" x14ac:dyDescent="0.25">
      <c r="A52" s="14" t="s">
        <v>32</v>
      </c>
      <c r="B52" s="16">
        <f>B46+B48+B50+B49-B51</f>
        <v>26541.589999999997</v>
      </c>
    </row>
    <row r="55" spans="1:6" x14ac:dyDescent="0.25">
      <c r="B55" s="15"/>
    </row>
  </sheetData>
  <mergeCells count="29">
    <mergeCell ref="A37:E37"/>
    <mergeCell ref="A38:E38"/>
    <mergeCell ref="B39:D39"/>
    <mergeCell ref="A41:E41"/>
    <mergeCell ref="B42:D42"/>
    <mergeCell ref="A30:E30"/>
    <mergeCell ref="A31:E31"/>
    <mergeCell ref="A32:E32"/>
    <mergeCell ref="A33:E33"/>
    <mergeCell ref="A34:E34"/>
    <mergeCell ref="A36:E3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topLeftCell="A10" zoomScaleSheetLayoutView="100" workbookViewId="0">
      <selection activeCell="E19" sqref="E19"/>
    </sheetView>
  </sheetViews>
  <sheetFormatPr defaultRowHeight="15.75" x14ac:dyDescent="0.25"/>
  <cols>
    <col min="1" max="1" width="10.5703125" style="64" customWidth="1"/>
    <col min="2" max="2" width="69.5703125" style="64" customWidth="1"/>
    <col min="3" max="3" width="15.28515625" style="64" customWidth="1"/>
    <col min="4" max="4" width="11.85546875" style="64" customWidth="1"/>
    <col min="5" max="5" width="14.7109375" style="64" customWidth="1"/>
    <col min="6" max="6" width="12.42578125" style="64" customWidth="1"/>
    <col min="7" max="7" width="12" style="64" customWidth="1"/>
    <col min="8" max="8" width="13.5703125" style="64" customWidth="1"/>
    <col min="9" max="16384" width="9.140625" style="64"/>
  </cols>
  <sheetData>
    <row r="1" spans="1:5" x14ac:dyDescent="0.25">
      <c r="A1" s="62" t="s">
        <v>66</v>
      </c>
      <c r="B1" s="62"/>
      <c r="C1" s="62"/>
      <c r="D1" s="63"/>
    </row>
    <row r="2" spans="1:5" x14ac:dyDescent="0.25">
      <c r="A2" s="65" t="s">
        <v>67</v>
      </c>
      <c r="B2" s="65"/>
      <c r="C2" s="65"/>
      <c r="D2" s="66"/>
    </row>
    <row r="3" spans="1:5" x14ac:dyDescent="0.25">
      <c r="A3" s="65" t="s">
        <v>68</v>
      </c>
      <c r="B3" s="65"/>
      <c r="C3" s="65"/>
      <c r="D3" s="66"/>
    </row>
    <row r="4" spans="1:5" x14ac:dyDescent="0.25">
      <c r="A4" s="62" t="s">
        <v>90</v>
      </c>
      <c r="B4" s="62"/>
      <c r="C4" s="62"/>
      <c r="D4" s="63"/>
    </row>
    <row r="5" spans="1:5" x14ac:dyDescent="0.25">
      <c r="A5" s="67"/>
      <c r="B5" s="67"/>
      <c r="C5" s="67"/>
      <c r="D5" s="1"/>
    </row>
    <row r="6" spans="1:5" x14ac:dyDescent="0.25">
      <c r="A6" s="66"/>
      <c r="B6" s="68" t="s">
        <v>69</v>
      </c>
      <c r="C6" s="69">
        <f>'1кв'!B46</f>
        <v>13432.29</v>
      </c>
      <c r="D6" s="70"/>
    </row>
    <row r="7" spans="1:5" x14ac:dyDescent="0.25">
      <c r="A7" s="71" t="s">
        <v>70</v>
      </c>
      <c r="B7" s="68" t="s">
        <v>71</v>
      </c>
      <c r="C7" s="69"/>
      <c r="D7" s="70"/>
    </row>
    <row r="8" spans="1:5" x14ac:dyDescent="0.25">
      <c r="B8" s="72" t="s">
        <v>72</v>
      </c>
      <c r="C8" s="73">
        <f>'1кв'!B48+'2кв'!B49+'3кв'!B46+'4кв'!B48</f>
        <v>239172.22</v>
      </c>
      <c r="D8" s="74"/>
    </row>
    <row r="9" spans="1:5" x14ac:dyDescent="0.25">
      <c r="B9" s="72" t="s">
        <v>99</v>
      </c>
      <c r="C9" s="73">
        <f>'2кв'!B50+'3кв'!B47+'4кв'!B49</f>
        <v>113184</v>
      </c>
      <c r="D9" s="74"/>
    </row>
    <row r="10" spans="1:5" x14ac:dyDescent="0.25">
      <c r="B10" s="72" t="s">
        <v>73</v>
      </c>
      <c r="C10" s="73">
        <f>'1кв'!B49+'2кв'!B51+'3кв'!B48</f>
        <v>1200</v>
      </c>
      <c r="D10" s="74"/>
    </row>
    <row r="11" spans="1:5" x14ac:dyDescent="0.25">
      <c r="A11" s="24"/>
      <c r="B11" s="72" t="s">
        <v>74</v>
      </c>
      <c r="C11" s="75">
        <f>SUM(C8:C10)</f>
        <v>353556.22</v>
      </c>
      <c r="D11" s="70"/>
    </row>
    <row r="12" spans="1:5" x14ac:dyDescent="0.25">
      <c r="A12" s="1"/>
      <c r="B12" s="76"/>
      <c r="C12" s="76"/>
      <c r="D12" s="77"/>
    </row>
    <row r="13" spans="1:5" x14ac:dyDescent="0.25">
      <c r="A13" s="78" t="s">
        <v>75</v>
      </c>
      <c r="B13" s="18" t="s">
        <v>42</v>
      </c>
      <c r="C13" s="79">
        <f>'1кв'!E22+'2кв'!E22+'3кв'!E22+'4кв'!E22</f>
        <v>129713.56200000001</v>
      </c>
      <c r="D13" s="77"/>
    </row>
    <row r="14" spans="1:5" x14ac:dyDescent="0.25">
      <c r="A14" s="78"/>
      <c r="B14" s="80" t="s">
        <v>41</v>
      </c>
      <c r="C14" s="79">
        <f>'1кв'!E23+'2кв'!E23+'3кв'!E23+'4кв'!E23</f>
        <v>44569.008000000002</v>
      </c>
      <c r="D14" s="77"/>
    </row>
    <row r="15" spans="1:5" x14ac:dyDescent="0.25">
      <c r="A15" s="1"/>
      <c r="B15" s="80" t="s">
        <v>27</v>
      </c>
      <c r="C15" s="79">
        <f>'1кв'!E24+'2кв'!E24+'3кв'!E24+'4кв'!E24</f>
        <v>3614.96</v>
      </c>
      <c r="D15" s="77"/>
      <c r="E15" s="81"/>
    </row>
    <row r="16" spans="1:5" x14ac:dyDescent="0.25">
      <c r="A16" s="78"/>
      <c r="B16" s="82" t="s">
        <v>100</v>
      </c>
      <c r="C16" s="79">
        <f>'2кв'!E26+'4кв'!E26</f>
        <v>5306.08</v>
      </c>
      <c r="D16" s="77"/>
    </row>
    <row r="17" spans="1:5" x14ac:dyDescent="0.25">
      <c r="A17" s="78"/>
      <c r="B17" s="83" t="s">
        <v>76</v>
      </c>
      <c r="C17" s="79">
        <f>SUM(C18:C22)</f>
        <v>157243.31</v>
      </c>
      <c r="D17" s="77"/>
    </row>
    <row r="18" spans="1:5" x14ac:dyDescent="0.25">
      <c r="A18" s="78"/>
      <c r="B18" s="83" t="s">
        <v>77</v>
      </c>
      <c r="C18" s="79">
        <v>0</v>
      </c>
      <c r="D18" s="77"/>
    </row>
    <row r="19" spans="1:5" ht="31.5" x14ac:dyDescent="0.25">
      <c r="A19" s="78"/>
      <c r="B19" s="83" t="s">
        <v>78</v>
      </c>
      <c r="C19" s="79">
        <f>'1кв'!E25</f>
        <v>704.5</v>
      </c>
      <c r="D19" s="77"/>
    </row>
    <row r="20" spans="1:5" x14ac:dyDescent="0.25">
      <c r="A20" s="78"/>
      <c r="B20" s="83" t="s">
        <v>101</v>
      </c>
      <c r="C20" s="79">
        <f>'2кв'!E25</f>
        <v>6700</v>
      </c>
      <c r="D20" s="77"/>
    </row>
    <row r="21" spans="1:5" x14ac:dyDescent="0.25">
      <c r="A21" s="78"/>
      <c r="B21" s="83" t="s">
        <v>102</v>
      </c>
      <c r="C21" s="79">
        <f>'4кв'!E25</f>
        <v>149838.81</v>
      </c>
      <c r="D21" s="77"/>
    </row>
    <row r="22" spans="1:5" x14ac:dyDescent="0.25">
      <c r="A22" s="78"/>
      <c r="B22" s="83"/>
      <c r="C22" s="73"/>
      <c r="D22" s="77"/>
    </row>
    <row r="23" spans="1:5" x14ac:dyDescent="0.25">
      <c r="A23" s="1"/>
      <c r="B23" s="84" t="s">
        <v>79</v>
      </c>
      <c r="C23" s="75">
        <f>SUM(C13:C17)</f>
        <v>340446.92</v>
      </c>
      <c r="D23" s="77"/>
      <c r="E23" s="81"/>
    </row>
    <row r="24" spans="1:5" x14ac:dyDescent="0.25">
      <c r="A24" s="1"/>
      <c r="B24" s="84" t="s">
        <v>80</v>
      </c>
      <c r="C24" s="75">
        <f>C6+C11-C23</f>
        <v>26541.589999999967</v>
      </c>
      <c r="D24" s="77"/>
    </row>
    <row r="25" spans="1:5" x14ac:dyDescent="0.25">
      <c r="A25" s="1"/>
      <c r="B25" s="71"/>
      <c r="C25" s="71"/>
      <c r="D25" s="77"/>
    </row>
    <row r="26" spans="1:5" x14ac:dyDescent="0.25">
      <c r="A26" s="1"/>
      <c r="B26" s="85" t="s">
        <v>81</v>
      </c>
      <c r="C26" s="85"/>
      <c r="D26" s="77"/>
    </row>
    <row r="27" spans="1:5" x14ac:dyDescent="0.25">
      <c r="A27" s="1"/>
      <c r="B27" s="85" t="s">
        <v>82</v>
      </c>
      <c r="C27" s="86">
        <v>19194.91</v>
      </c>
      <c r="D27" s="77"/>
    </row>
    <row r="28" spans="1:5" x14ac:dyDescent="0.25">
      <c r="A28" s="1"/>
      <c r="B28" s="87" t="s">
        <v>83</v>
      </c>
      <c r="C28" s="88">
        <v>20961.57</v>
      </c>
      <c r="D28" s="77"/>
    </row>
    <row r="29" spans="1:5" x14ac:dyDescent="0.25">
      <c r="A29" s="1"/>
      <c r="B29" s="85" t="s">
        <v>84</v>
      </c>
      <c r="C29" s="89">
        <f>C28-C27</f>
        <v>1766.6599999999999</v>
      </c>
      <c r="D29" s="77"/>
    </row>
    <row r="30" spans="1:5" x14ac:dyDescent="0.25">
      <c r="A30" s="1"/>
      <c r="B30" s="71"/>
      <c r="C30" s="71"/>
      <c r="D30" s="77"/>
    </row>
    <row r="31" spans="1:5" x14ac:dyDescent="0.25">
      <c r="A31" s="1"/>
      <c r="B31" s="71"/>
      <c r="C31" s="71"/>
      <c r="D31" s="77"/>
    </row>
    <row r="32" spans="1:5" x14ac:dyDescent="0.25">
      <c r="A32" s="1"/>
      <c r="B32" s="71"/>
      <c r="C32" s="71"/>
      <c r="D32" s="77"/>
    </row>
    <row r="33" spans="1:4" x14ac:dyDescent="0.25">
      <c r="A33" s="1"/>
      <c r="B33" s="71"/>
      <c r="C33" s="71"/>
      <c r="D33" s="77"/>
    </row>
    <row r="34" spans="1:4" x14ac:dyDescent="0.25">
      <c r="A34" s="1" t="s">
        <v>85</v>
      </c>
      <c r="B34" s="71" t="s">
        <v>86</v>
      </c>
      <c r="C34" s="71"/>
      <c r="D34" s="77"/>
    </row>
    <row r="35" spans="1:4" x14ac:dyDescent="0.25">
      <c r="A35" s="1"/>
      <c r="B35" s="71" t="s">
        <v>87</v>
      </c>
      <c r="C35" s="71"/>
      <c r="D35" s="77"/>
    </row>
    <row r="36" spans="1:4" x14ac:dyDescent="0.25">
      <c r="A36" s="1"/>
      <c r="B36" s="71" t="s">
        <v>88</v>
      </c>
      <c r="C36" s="71"/>
      <c r="D36" s="77"/>
    </row>
    <row r="37" spans="1:4" x14ac:dyDescent="0.25">
      <c r="A37" s="1"/>
      <c r="B37" s="71"/>
      <c r="C37" s="71"/>
      <c r="D37" s="77"/>
    </row>
    <row r="38" spans="1:4" x14ac:dyDescent="0.25">
      <c r="A38" s="1"/>
      <c r="B38" s="71"/>
      <c r="C38" s="71"/>
      <c r="D38" s="77"/>
    </row>
    <row r="39" spans="1:4" x14ac:dyDescent="0.25">
      <c r="A39" s="1"/>
      <c r="B39" s="71" t="s">
        <v>89</v>
      </c>
      <c r="C39" s="71"/>
      <c r="D39" s="77"/>
    </row>
    <row r="40" spans="1:4" x14ac:dyDescent="0.25">
      <c r="A40" s="1"/>
      <c r="B40" s="71"/>
      <c r="C40" s="71"/>
      <c r="D40" s="77"/>
    </row>
    <row r="41" spans="1:4" x14ac:dyDescent="0.25">
      <c r="A41" s="1"/>
      <c r="B41" s="71"/>
      <c r="C41" s="71"/>
      <c r="D41" s="77"/>
    </row>
    <row r="42" spans="1:4" x14ac:dyDescent="0.25">
      <c r="A42" s="1"/>
      <c r="B42" s="71"/>
      <c r="C42" s="71"/>
      <c r="D42" s="77"/>
    </row>
    <row r="43" spans="1:4" x14ac:dyDescent="0.25">
      <c r="A43" s="1"/>
      <c r="B43" s="71"/>
      <c r="C43" s="71"/>
      <c r="D43" s="77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2025-02-28T07:46:01Z</dcterms:modified>
</cp:coreProperties>
</file>